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F:\WIN\Sekretariat Beruf\Internetauftritt\Prüfungsrechner\"/>
    </mc:Choice>
  </mc:AlternateContent>
  <xr:revisionPtr revIDLastSave="0" documentId="8_{0C5D9FA8-D017-4130-AA8F-A59B68B6EA53}" xr6:coauthVersionLast="47" xr6:coauthVersionMax="47" xr10:uidLastSave="{00000000-0000-0000-0000-000000000000}"/>
  <bookViews>
    <workbookView xWindow="28680" yWindow="-120" windowWidth="29040" windowHeight="15840" tabRatio="560" xr2:uid="{00000000-000D-0000-FFFF-FFFF00000000}"/>
  </bookViews>
  <sheets>
    <sheet name="50" sheetId="1" r:id="rId1"/>
    <sheet name="Table" sheetId="2" state="hidden" r:id="rId2"/>
  </sheets>
  <definedNames>
    <definedName name="_xlnm.Print_Area" localSheetId="0">'50'!$A$1:$L$36</definedName>
    <definedName name="ExterneDaten_1">'50'!$A$1:$L$17529</definedName>
    <definedName name="note">'50'!$A$26:$B$31</definedName>
    <definedName name="null">"$#REF!.$#REF!$#REF!"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G2" i="1" s="1"/>
  <c r="E3" i="1"/>
  <c r="G3" i="1" s="1"/>
  <c r="E7" i="1"/>
  <c r="G7" i="1" s="1"/>
  <c r="E8" i="1"/>
  <c r="G8" i="1" s="1"/>
  <c r="C9" i="1"/>
  <c r="N10" i="1" s="1"/>
  <c r="C10" i="1"/>
  <c r="D10" i="1"/>
  <c r="E10" i="1"/>
  <c r="F10" i="1"/>
  <c r="G10" i="1"/>
  <c r="H10" i="1"/>
  <c r="J10" i="1"/>
  <c r="K10" i="1"/>
  <c r="O10" i="1"/>
  <c r="H2" i="1" l="1"/>
  <c r="J2" i="1" s="1"/>
  <c r="H8" i="1"/>
  <c r="J8" i="1" s="1"/>
  <c r="H3" i="1"/>
  <c r="J3" i="1" s="1"/>
  <c r="G4" i="1"/>
  <c r="H4" i="1" s="1"/>
  <c r="H7" i="1"/>
  <c r="I8" i="1"/>
  <c r="N7" i="1"/>
  <c r="N8" i="1"/>
  <c r="J7" i="1" l="1"/>
  <c r="I7" i="1"/>
  <c r="I4" i="1"/>
  <c r="C6" i="1"/>
  <c r="J4" i="1"/>
  <c r="N4" i="1"/>
  <c r="H6" i="1"/>
  <c r="I6" i="1" s="1"/>
  <c r="A20" i="1" l="1"/>
  <c r="A19" i="1"/>
  <c r="E6" i="1" s="1"/>
  <c r="G6" i="1"/>
  <c r="G9" i="1" s="1"/>
  <c r="H9" i="1" s="1"/>
  <c r="I9" i="1" s="1"/>
  <c r="A17" i="1" l="1"/>
  <c r="A21" i="1"/>
  <c r="A18" i="1"/>
  <c r="A22" i="1" l="1"/>
  <c r="J9" i="1" s="1"/>
  <c r="I10" i="1" s="1"/>
  <c r="L9" i="1" l="1"/>
</calcChain>
</file>

<file path=xl/sharedStrings.xml><?xml version="1.0" encoding="utf-8"?>
<sst xmlns="http://schemas.openxmlformats.org/spreadsheetml/2006/main" count="90" uniqueCount="53">
  <si>
    <t>Fachnr</t>
  </si>
  <si>
    <t>Fach</t>
  </si>
  <si>
    <t>Punkte</t>
  </si>
  <si>
    <t>MEPR</t>
  </si>
  <si>
    <t>Ergebnis 1</t>
  </si>
  <si>
    <t>Faktor</t>
  </si>
  <si>
    <t>Ergebnis 2</t>
  </si>
  <si>
    <t>Note</t>
  </si>
  <si>
    <t>Anr</t>
  </si>
  <si>
    <t>Gewichtung</t>
  </si>
  <si>
    <t>ENDE</t>
  </si>
  <si>
    <t>Wiso</t>
  </si>
  <si>
    <t>Gesamtergebnis</t>
  </si>
  <si>
    <t>Wahlfächer</t>
  </si>
  <si>
    <t>Eingabe</t>
  </si>
  <si>
    <t>Auswertung</t>
  </si>
  <si>
    <t>Noten</t>
  </si>
  <si>
    <t>Anrechenbar (System)</t>
  </si>
  <si>
    <t>Anrechenbar (Eingabe)</t>
  </si>
  <si>
    <t>Prüfstand (Vorschlag System)</t>
  </si>
  <si>
    <t>Zeugnisreihenfolge</t>
  </si>
  <si>
    <t>Vorl.Ergebnis</t>
  </si>
  <si>
    <t>Thema</t>
  </si>
  <si>
    <t>Seitenumbruch</t>
  </si>
  <si>
    <t>Bestenehrung</t>
  </si>
  <si>
    <t>Bestehensregeln</t>
  </si>
  <si>
    <t>Gesamtergebnis mind. 50 Pkt.</t>
  </si>
  <si>
    <t>Teil 2 Gesamt mind. 50 Pkt.</t>
  </si>
  <si>
    <t>keine Sechser in Teil 2</t>
  </si>
  <si>
    <t>mind. Zwei Vierer im Teil 2</t>
  </si>
  <si>
    <t>durchrechnen, wenn in jedem Fach ein Punkt</t>
  </si>
  <si>
    <t>Bestanden?</t>
  </si>
  <si>
    <t>Notentabelle</t>
  </si>
  <si>
    <t>Prüfungsteil B</t>
  </si>
  <si>
    <t>Ganzh. Aufgabe1</t>
  </si>
  <si>
    <t>Ganzh. Aufgabe2</t>
  </si>
  <si>
    <t>Erg.Prüf.teil B</t>
  </si>
  <si>
    <t>Prüfungsteil A</t>
  </si>
  <si>
    <t>Betr. Projektar</t>
  </si>
  <si>
    <t>Präsentation</t>
  </si>
  <si>
    <t>Erg.Prüf.teil A</t>
  </si>
  <si>
    <t>Ermittlung des Gesamtergebnisses:</t>
  </si>
  <si>
    <t>Prüfungsteil B mind. 50 Punkte</t>
  </si>
  <si>
    <t>Prüfungsteil A mind. 50 Punkte</t>
  </si>
  <si>
    <t>kein Sechser erlaubt</t>
  </si>
  <si>
    <t>Fünfer erlaubt inPrüfungsteil B</t>
  </si>
  <si>
    <t>Fünfer erlaubt inPrüfungsteil A</t>
  </si>
  <si>
    <t>Zubereiten von einfachen Speisen und Gerichten</t>
  </si>
  <si>
    <t>Zubereiten von einfachen Speisen und Gerichten
Arbeitsaufgaben</t>
  </si>
  <si>
    <t>Zubereiten von einfachen Speisen und Gerichten
Schriftlich</t>
  </si>
  <si>
    <t>Ergebnis Zubereiten von einfachen Speisen und 
Gerichten</t>
  </si>
  <si>
    <t>Produkte und Lagerhaltung</t>
  </si>
  <si>
    <t>Wirtschafts- und Sozialkunde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</si>
</sst>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i/>
      <u/>
      <sz val="10"/>
      <color indexed="8"/>
      <name val="Arial"/>
      <family val="2"/>
    </font>
    <font>
      <sz val="11"/>
      <color indexed="8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9"/>
        <bgColor indexed="26"/>
      </patternFill>
    </fill>
    <fill>
      <patternFill patternType="solid">
        <fgColor theme="3" tint="0.59999389629810485"/>
        <bgColor indexed="9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26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2" borderId="1" applyNumberFormat="0" applyAlignment="0" applyProtection="0"/>
    <xf numFmtId="0" fontId="5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0" fillId="8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8" fillId="0" borderId="0"/>
    <xf numFmtId="0" fontId="18" fillId="0" borderId="0"/>
    <xf numFmtId="0" fontId="13" fillId="0" borderId="0"/>
    <xf numFmtId="0" fontId="13" fillId="0" borderId="0"/>
    <xf numFmtId="0" fontId="13" fillId="0" borderId="0"/>
  </cellStyleXfs>
  <cellXfs count="52">
    <xf numFmtId="0" fontId="0" fillId="0" borderId="0" xfId="0"/>
    <xf numFmtId="2" fontId="15" fillId="0" borderId="0" xfId="0" applyNumberFormat="1" applyFont="1" applyProtection="1">
      <protection hidden="1"/>
    </xf>
    <xf numFmtId="1" fontId="15" fillId="2" borderId="0" xfId="0" applyNumberFormat="1" applyFont="1" applyFill="1" applyAlignment="1" applyProtection="1">
      <alignment horizontal="right" wrapText="1"/>
      <protection locked="0"/>
    </xf>
    <xf numFmtId="1" fontId="14" fillId="0" borderId="0" xfId="0" applyNumberFormat="1" applyFont="1"/>
    <xf numFmtId="1" fontId="15" fillId="0" borderId="0" xfId="0" applyNumberFormat="1" applyFont="1"/>
    <xf numFmtId="1" fontId="15" fillId="0" borderId="0" xfId="0" applyNumberFormat="1" applyFont="1" applyAlignment="1">
      <alignment horizontal="center"/>
    </xf>
    <xf numFmtId="0" fontId="15" fillId="0" borderId="0" xfId="0" applyFont="1"/>
    <xf numFmtId="1" fontId="15" fillId="2" borderId="0" xfId="0" applyNumberFormat="1" applyFont="1" applyFill="1" applyAlignment="1" applyProtection="1">
      <alignment horizontal="center"/>
      <protection locked="0"/>
    </xf>
    <xf numFmtId="1" fontId="16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Protection="1">
      <protection hidden="1"/>
    </xf>
    <xf numFmtId="0" fontId="14" fillId="0" borderId="0" xfId="0" applyFont="1"/>
    <xf numFmtId="0" fontId="15" fillId="0" borderId="0" xfId="0" applyFont="1" applyAlignment="1">
      <alignment horizontal="center"/>
    </xf>
    <xf numFmtId="0" fontId="0" fillId="0" borderId="0" xfId="0" applyProtection="1">
      <protection hidden="1"/>
    </xf>
    <xf numFmtId="0" fontId="15" fillId="0" borderId="0" xfId="0" applyFont="1" applyAlignment="1" applyProtection="1">
      <alignment horizontal="center"/>
      <protection hidden="1"/>
    </xf>
    <xf numFmtId="0" fontId="17" fillId="0" borderId="0" xfId="0" applyFont="1"/>
    <xf numFmtId="164" fontId="14" fillId="0" borderId="0" xfId="0" applyNumberFormat="1" applyFont="1" applyAlignment="1">
      <alignment horizontal="right"/>
    </xf>
    <xf numFmtId="1" fontId="14" fillId="0" borderId="0" xfId="0" applyNumberFormat="1" applyFont="1" applyAlignment="1">
      <alignment horizontal="right"/>
    </xf>
    <xf numFmtId="0" fontId="14" fillId="0" borderId="0" xfId="0" applyFont="1" applyAlignment="1" applyProtection="1">
      <alignment horizontal="center"/>
      <protection hidden="1"/>
    </xf>
    <xf numFmtId="2" fontId="14" fillId="0" borderId="0" xfId="0" applyNumberFormat="1" applyFont="1" applyAlignment="1" applyProtection="1">
      <alignment horizontal="right"/>
      <protection hidden="1"/>
    </xf>
    <xf numFmtId="1" fontId="14" fillId="9" borderId="0" xfId="0" applyNumberFormat="1" applyFont="1" applyFill="1" applyAlignment="1">
      <alignment horizontal="right"/>
    </xf>
    <xf numFmtId="2" fontId="14" fillId="9" borderId="0" xfId="0" applyNumberFormat="1" applyFont="1" applyFill="1" applyAlignment="1" applyProtection="1">
      <alignment horizontal="right"/>
      <protection hidden="1"/>
    </xf>
    <xf numFmtId="0" fontId="15" fillId="0" borderId="0" xfId="0" applyFont="1" applyAlignment="1" applyProtection="1">
      <alignment horizontal="left"/>
      <protection hidden="1"/>
    </xf>
    <xf numFmtId="0" fontId="14" fillId="0" borderId="0" xfId="0" applyFont="1" applyProtection="1">
      <protection hidden="1"/>
    </xf>
    <xf numFmtId="1" fontId="19" fillId="0" borderId="0" xfId="0" applyNumberFormat="1" applyFont="1" applyAlignment="1">
      <alignment horizontal="center"/>
    </xf>
    <xf numFmtId="1" fontId="19" fillId="0" borderId="0" xfId="0" applyNumberFormat="1" applyFont="1" applyProtection="1">
      <protection hidden="1"/>
    </xf>
    <xf numFmtId="1" fontId="20" fillId="0" borderId="0" xfId="0" applyNumberFormat="1" applyFont="1" applyProtection="1">
      <protection hidden="1"/>
    </xf>
    <xf numFmtId="2" fontId="20" fillId="0" borderId="0" xfId="0" applyNumberFormat="1" applyFont="1" applyProtection="1">
      <protection hidden="1"/>
    </xf>
    <xf numFmtId="1" fontId="20" fillId="0" borderId="0" xfId="0" applyNumberFormat="1" applyFont="1" applyAlignment="1">
      <alignment horizontal="left"/>
    </xf>
    <xf numFmtId="1" fontId="19" fillId="0" borderId="0" xfId="0" applyNumberFormat="1" applyFont="1"/>
    <xf numFmtId="1" fontId="20" fillId="0" borderId="0" xfId="0" applyNumberFormat="1" applyFont="1"/>
    <xf numFmtId="1" fontId="20" fillId="0" borderId="0" xfId="0" applyNumberFormat="1" applyFont="1" applyAlignment="1">
      <alignment horizontal="center"/>
    </xf>
    <xf numFmtId="1" fontId="20" fillId="0" borderId="0" xfId="0" applyNumberFormat="1" applyFont="1" applyAlignment="1" applyProtection="1">
      <alignment horizontal="left"/>
      <protection hidden="1"/>
    </xf>
    <xf numFmtId="1" fontId="20" fillId="0" borderId="0" xfId="0" applyNumberFormat="1" applyFont="1" applyAlignment="1">
      <alignment horizontal="left" wrapText="1"/>
    </xf>
    <xf numFmtId="1" fontId="20" fillId="10" borderId="0" xfId="0" applyNumberFormat="1" applyFont="1" applyFill="1" applyAlignment="1" applyProtection="1">
      <alignment horizontal="right" wrapText="1"/>
      <protection locked="0"/>
    </xf>
    <xf numFmtId="1" fontId="20" fillId="0" borderId="0" xfId="0" applyNumberFormat="1" applyFont="1" applyAlignment="1" applyProtection="1">
      <alignment horizontal="center"/>
      <protection hidden="1"/>
    </xf>
    <xf numFmtId="1" fontId="22" fillId="0" borderId="0" xfId="0" applyNumberFormat="1" applyFont="1" applyProtection="1">
      <protection hidden="1"/>
    </xf>
    <xf numFmtId="2" fontId="22" fillId="0" borderId="0" xfId="0" applyNumberFormat="1" applyFont="1" applyProtection="1">
      <protection hidden="1"/>
    </xf>
    <xf numFmtId="1" fontId="23" fillId="0" borderId="0" xfId="0" applyNumberFormat="1" applyFont="1" applyAlignment="1">
      <alignment horizontal="center"/>
    </xf>
    <xf numFmtId="1" fontId="22" fillId="0" borderId="0" xfId="0" applyNumberFormat="1" applyFont="1"/>
    <xf numFmtId="1" fontId="23" fillId="0" borderId="0" xfId="0" applyNumberFormat="1" applyFont="1"/>
    <xf numFmtId="1" fontId="22" fillId="0" borderId="0" xfId="0" applyNumberFormat="1" applyFont="1" applyAlignment="1" applyProtection="1">
      <alignment horizontal="center"/>
      <protection hidden="1"/>
    </xf>
    <xf numFmtId="0" fontId="20" fillId="0" borderId="0" xfId="0" applyFont="1"/>
    <xf numFmtId="0" fontId="20" fillId="0" borderId="0" xfId="0" applyFont="1" applyAlignment="1">
      <alignment horizontal="center"/>
    </xf>
    <xf numFmtId="0" fontId="22" fillId="0" borderId="0" xfId="0" applyFont="1"/>
    <xf numFmtId="2" fontId="22" fillId="0" borderId="0" xfId="0" applyNumberFormat="1" applyFont="1"/>
    <xf numFmtId="1" fontId="23" fillId="0" borderId="0" xfId="0" applyNumberFormat="1" applyFont="1" applyAlignment="1" applyProtection="1">
      <alignment horizontal="center"/>
      <protection hidden="1"/>
    </xf>
    <xf numFmtId="0" fontId="22" fillId="0" borderId="0" xfId="0" applyFont="1" applyAlignment="1">
      <alignment horizontal="center"/>
    </xf>
    <xf numFmtId="1" fontId="19" fillId="0" borderId="0" xfId="0" applyNumberFormat="1" applyFont="1" applyAlignment="1">
      <alignment horizontal="center"/>
    </xf>
    <xf numFmtId="1" fontId="21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</cellXfs>
  <cellStyles count="26">
    <cellStyle name="Accent" xfId="13" xr:uid="{00000000-0005-0000-0000-000000000000}"/>
    <cellStyle name="Accent 1" xfId="14" xr:uid="{00000000-0005-0000-0000-000001000000}"/>
    <cellStyle name="Accent 2" xfId="15" xr:uid="{00000000-0005-0000-0000-000002000000}"/>
    <cellStyle name="Accent 3" xfId="16" xr:uid="{00000000-0005-0000-0000-000003000000}"/>
    <cellStyle name="Bad" xfId="10" xr:uid="{00000000-0005-0000-0000-000004000000}"/>
    <cellStyle name="Error" xfId="12" xr:uid="{00000000-0005-0000-0000-000005000000}"/>
    <cellStyle name="Footnote" xfId="6" xr:uid="{00000000-0005-0000-0000-000006000000}"/>
    <cellStyle name="Good" xfId="8" xr:uid="{00000000-0005-0000-0000-000007000000}"/>
    <cellStyle name="Heading" xfId="1" xr:uid="{00000000-0005-0000-0000-000008000000}"/>
    <cellStyle name="Heading 1" xfId="2" xr:uid="{00000000-0005-0000-0000-000009000000}"/>
    <cellStyle name="Heading 2" xfId="3" xr:uid="{00000000-0005-0000-0000-00000A000000}"/>
    <cellStyle name="Neutral" xfId="9" builtinId="28" customBuiltin="1"/>
    <cellStyle name="Note" xfId="5" xr:uid="{00000000-0005-0000-0000-00000C000000}"/>
    <cellStyle name="Result" xfId="17" xr:uid="{00000000-0005-0000-0000-00000D000000}"/>
    <cellStyle name="Standard" xfId="0" builtinId="0"/>
    <cellStyle name="Standard 2" xfId="18" xr:uid="{00000000-0005-0000-0000-00000F000000}"/>
    <cellStyle name="Standard 2 2" xfId="19" xr:uid="{00000000-0005-0000-0000-000010000000}"/>
    <cellStyle name="Standard 2 3" xfId="20" xr:uid="{00000000-0005-0000-0000-000011000000}"/>
    <cellStyle name="Standard 2 4" xfId="21" xr:uid="{00000000-0005-0000-0000-000012000000}"/>
    <cellStyle name="Standard 3" xfId="22" xr:uid="{00000000-0005-0000-0000-000013000000}"/>
    <cellStyle name="Standard 4" xfId="23" xr:uid="{00000000-0005-0000-0000-000014000000}"/>
    <cellStyle name="Standard 5" xfId="24" xr:uid="{00000000-0005-0000-0000-000015000000}"/>
    <cellStyle name="Standard 6" xfId="25" xr:uid="{00000000-0005-0000-0000-000016000000}"/>
    <cellStyle name="Status" xfId="7" xr:uid="{00000000-0005-0000-0000-000017000000}"/>
    <cellStyle name="Text" xfId="4" xr:uid="{00000000-0005-0000-0000-000018000000}"/>
    <cellStyle name="Warning" xfId="11" xr:uid="{00000000-0005-0000-0000-000019000000}"/>
  </cellStyles>
  <dxfs count="2"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EE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9</xdr:row>
      <xdr:rowOff>30480</xdr:rowOff>
    </xdr:from>
    <xdr:to>
      <xdr:col>12</xdr:col>
      <xdr:colOff>0</xdr:colOff>
      <xdr:row>34</xdr:row>
      <xdr:rowOff>129540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0480" y="2118360"/>
          <a:ext cx="9067800" cy="4480560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40000"/>
              <a:lumOff val="6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600" b="1">
              <a:latin typeface="Arial" panose="020B0604020202020204" pitchFamily="34" charset="0"/>
              <a:cs typeface="Arial" panose="020B0604020202020204" pitchFamily="34" charset="0"/>
            </a:rPr>
            <a:t>Fachkraft Küche</a:t>
          </a:r>
        </a:p>
        <a:p>
          <a:pPr algn="ctr"/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Ausbildungsordung vom 01.08.2023</a:t>
          </a:r>
        </a:p>
        <a:p>
          <a:endParaRPr lang="de-DE" sz="11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Abschlussprüfung ist bestanden, wenn die Prüfungsleistungen – auch unter Berücksichtigung einer mündlichen Ergänzungsprüfung nach § 17 – wie folgt bewertet worden sind: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im Gesamtergebnis mit mindestens „ausreichend“,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in mindestens zwei Prüfungsbereichen mit mindestens „ausreichend“ und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in keinem Prüfungsbereich mit „ungenügend“.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Über das Bestehen ist ein Beschluss nach § 42 Absatz 1 Nummer 3 des Berufsbildungsgesetzes zu fassen.</a:t>
          </a:r>
        </a:p>
        <a:p>
          <a:endParaRPr lang="de-DE" sz="1200" b="0" i="0" u="none" strike="noStrike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Der Prüfling kann in einem Prüfungsbereich für die schriftlich zu bearbeitenden Aufgaben eine mündliche Ergänzungsprüfung beantragen.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 Antrag ist stattzugeben,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wenn er für einen der folgenden Prüfungsbereiche gestellt worden ist: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a) „Zubereiten von einfachen Speisen und Gerichten“,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b) „Produkte und Lagerhaltung“ oder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c) „Wirtschafts- und Sozialkunde“,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wenn die schriftlich zu bearbeitenden Aufgaben des benannten Prüfungsbereichs schlechter als mit „ausreichend“ bewertet worden sind und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wenn die mündliche Ergänzungsprüfung für das Bestehen der Abschlussprüfung den Ausschlag geben kann.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mündliche Ergänzungsprüfung darf nur in einem einzigen Prüfungsbereich durchgeführt werden.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mündliche Ergänzungsprüfung soll 15 Minuten dauern.</a:t>
          </a:r>
        </a:p>
        <a:p>
          <a:endParaRPr lang="de-DE" sz="1200" b="0" i="0" u="none" strike="noStrike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MEPR = Mündliche Ergänzungsprüfung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159"/>
  <sheetViews>
    <sheetView tabSelected="1" view="pageLayout" zoomScaleNormal="100" workbookViewId="0">
      <selection activeCell="C2" sqref="C2"/>
    </sheetView>
  </sheetViews>
  <sheetFormatPr baseColWidth="10" defaultColWidth="11.5703125" defaultRowHeight="14.25" x14ac:dyDescent="0.2"/>
  <cols>
    <col min="1" max="1" width="7.140625" style="42" customWidth="1"/>
    <col min="2" max="2" width="45.140625" style="42" bestFit="1" customWidth="1"/>
    <col min="3" max="3" width="8.28515625" style="42" customWidth="1"/>
    <col min="4" max="4" width="7.140625" style="42" customWidth="1"/>
    <col min="5" max="5" width="10.7109375" style="42" customWidth="1"/>
    <col min="6" max="6" width="7.140625" style="42" customWidth="1"/>
    <col min="7" max="7" width="10.7109375" style="42" customWidth="1"/>
    <col min="8" max="9" width="7.140625" style="42" customWidth="1"/>
    <col min="10" max="11" width="3.5703125" style="42" customWidth="1"/>
    <col min="12" max="12" width="15.140625" style="43" bestFit="1" customWidth="1"/>
    <col min="13" max="256" width="12.42578125" style="42" customWidth="1"/>
    <col min="257" max="16384" width="11.5703125" style="42"/>
  </cols>
  <sheetData>
    <row r="1" spans="1:64" ht="12.75" customHeight="1" x14ac:dyDescent="0.25">
      <c r="A1" s="38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2</v>
      </c>
      <c r="I1" s="24" t="s">
        <v>7</v>
      </c>
      <c r="J1" s="48"/>
      <c r="K1" s="48"/>
      <c r="L1" s="46" t="s">
        <v>9</v>
      </c>
      <c r="M1" s="36" t="s">
        <v>10</v>
      </c>
      <c r="N1" s="37"/>
      <c r="O1" s="3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</row>
    <row r="2" spans="1:64" ht="43.5" x14ac:dyDescent="0.25">
      <c r="A2" s="39">
        <v>8573</v>
      </c>
      <c r="B2" s="33" t="s">
        <v>48</v>
      </c>
      <c r="C2" s="34"/>
      <c r="D2" s="29"/>
      <c r="E2" s="30" t="str">
        <f>IF(ISNUMBER(C2),ROUND(C2,$A$11),"")</f>
        <v/>
      </c>
      <c r="F2" s="31">
        <v>70</v>
      </c>
      <c r="G2" s="30" t="str">
        <f>IF(ISNUMBER(E2),ROUND(E2*F2,$A$11),"")</f>
        <v/>
      </c>
      <c r="H2" s="30" t="str">
        <f>IF(ISNUMBER(E2),ROUND(E2,$A$11),"")</f>
        <v/>
      </c>
      <c r="I2" s="31"/>
      <c r="J2" s="31" t="str">
        <f>IF(ISNUMBER(K2),K2,(IF(ISNUMBER(H2),IF(H2&gt;49,1,2),"")))</f>
        <v/>
      </c>
      <c r="L2" s="47"/>
      <c r="M2" s="36"/>
      <c r="N2" s="44"/>
      <c r="O2" s="3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</row>
    <row r="3" spans="1:64" ht="43.5" x14ac:dyDescent="0.25">
      <c r="A3" s="39">
        <v>8572</v>
      </c>
      <c r="B3" s="33" t="s">
        <v>49</v>
      </c>
      <c r="C3" s="34"/>
      <c r="D3" s="34"/>
      <c r="E3" s="30" t="str">
        <f>IF(AND(ISNUMBER(C3),ISNUMBER(D3)),ROUND(((ROUND(C3,$A$11)*2+ROUND(D3,$A$11))/3),$A$11),(IF(ISNUMBER(C3),ROUND(C3,$A$11),"")))</f>
        <v/>
      </c>
      <c r="F3" s="31">
        <v>30</v>
      </c>
      <c r="G3" s="30" t="str">
        <f>IF(ISNUMBER(E3),ROUND(E3*F3,$A$11),"")</f>
        <v/>
      </c>
      <c r="H3" s="30" t="str">
        <f>IF(ISNUMBER(E3),ROUND(E3,$A$11),"")</f>
        <v/>
      </c>
      <c r="I3" s="31"/>
      <c r="J3" s="31" t="str">
        <f>IF(ISNUMBER(K3),K3,(IF(ISNUMBER(H3),IF(H3&gt;49,1,2),"")))</f>
        <v/>
      </c>
      <c r="L3" s="46"/>
      <c r="M3" s="36"/>
      <c r="N3" s="37"/>
      <c r="O3" s="3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</row>
    <row r="4" spans="1:64" ht="43.5" x14ac:dyDescent="0.25">
      <c r="A4" s="39">
        <v>8576</v>
      </c>
      <c r="B4" s="33" t="s">
        <v>50</v>
      </c>
      <c r="D4" s="29"/>
      <c r="G4" s="42" t="str">
        <f>IF(AND(ISNUMBER(G2),ISNUMBER(G3)),ROUND(G2+G3,$A$11),"")</f>
        <v/>
      </c>
      <c r="H4" s="30" t="str">
        <f>IF(ISNUMBER(G4),ROUND((G4),$A$11)/100,"")</f>
        <v/>
      </c>
      <c r="I4" s="31" t="str">
        <f>IF(ISNUMBER(H4),VLOOKUP(ROUND(H4,$A$11),$A$26:$B$31,2,TRUE),"")</f>
        <v/>
      </c>
      <c r="J4" s="31" t="str">
        <f>IF(ISNUMBER(K4),K4,(IF(ISNUMBER(H4),IF(H4&gt;49,1,2),"")))</f>
        <v/>
      </c>
      <c r="K4" s="31"/>
      <c r="L4" s="46">
        <v>70</v>
      </c>
      <c r="M4" s="36"/>
      <c r="N4" s="37" t="str">
        <f>IF(ISNUMBER(H4),ROUND(H4*60,$A$13),"")</f>
        <v/>
      </c>
      <c r="O4" s="3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</row>
    <row r="5" spans="1:64" ht="15" x14ac:dyDescent="0.25">
      <c r="A5" s="39"/>
      <c r="B5" s="28"/>
      <c r="D5" s="29"/>
      <c r="F5" s="30"/>
      <c r="H5" s="30"/>
      <c r="I5" s="31"/>
      <c r="J5" s="31"/>
      <c r="K5" s="31"/>
      <c r="L5" s="46"/>
      <c r="M5" s="36"/>
      <c r="N5" s="45"/>
      <c r="O5" s="3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</row>
    <row r="6" spans="1:64" ht="15" x14ac:dyDescent="0.25">
      <c r="A6" s="39">
        <v>8575</v>
      </c>
      <c r="B6" s="30" t="s">
        <v>47</v>
      </c>
      <c r="C6" s="30" t="str">
        <f>IF(ISNUMBER(H4),ROUND(H4,$A$11),"")</f>
        <v/>
      </c>
      <c r="D6" s="29"/>
      <c r="E6" s="30" t="str">
        <f>IF(ISNUMBER(C6),ROUND(C6,$A$19),"")</f>
        <v/>
      </c>
      <c r="F6" s="31">
        <v>70</v>
      </c>
      <c r="G6" s="30" t="str">
        <f>IF(ISNUMBER(C6),ROUND(C6*F6,$A$11),"")</f>
        <v/>
      </c>
      <c r="H6" s="30" t="str">
        <f>IF(ISNUMBER(H4),ROUND(H4,$A$11),"")</f>
        <v/>
      </c>
      <c r="I6" s="31" t="str">
        <f>IF(ISNUMBER(H6),VLOOKUP(ROUND(H6,$A$11),$A$26:$B$31,2,TRUE),"")</f>
        <v/>
      </c>
      <c r="J6" s="31"/>
      <c r="K6" s="29"/>
      <c r="L6" s="46"/>
      <c r="M6" s="36"/>
      <c r="N6" s="37"/>
      <c r="O6" s="3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</row>
    <row r="7" spans="1:64" ht="15" x14ac:dyDescent="0.25">
      <c r="A7" s="39">
        <v>8574</v>
      </c>
      <c r="B7" s="30" t="s">
        <v>51</v>
      </c>
      <c r="C7" s="34"/>
      <c r="D7" s="34"/>
      <c r="E7" s="30" t="str">
        <f>IF(AND(ISNUMBER(C7),ISNUMBER(D7)),ROUND(((ROUND(C7,$A$11)*2+ROUND(D7,$A$11))/3),$A$11),(IF(ISNUMBER(C7),ROUND(C7,$A$11),"")))</f>
        <v/>
      </c>
      <c r="F7" s="31">
        <v>20</v>
      </c>
      <c r="G7" s="30" t="str">
        <f>IF(ISNUMBER(E7),ROUND(E7*F7,$A$11),"")</f>
        <v/>
      </c>
      <c r="H7" s="30" t="str">
        <f>IF(ISNUMBER(E7),ROUND(E7,$A$11),"")</f>
        <v/>
      </c>
      <c r="I7" s="31" t="str">
        <f>IF(ISNUMBER(H7),VLOOKUP(ROUND(H7,$A$11),note,2,TRUE),"")</f>
        <v/>
      </c>
      <c r="J7" s="31" t="str">
        <f>IF(ISNUMBER(K7),K7,(IF(ISNUMBER(H7),IF(H7&gt;49.4,1,2),"")))</f>
        <v/>
      </c>
      <c r="K7" s="31"/>
      <c r="L7" s="46">
        <v>20</v>
      </c>
      <c r="M7" s="36"/>
      <c r="N7" s="37" t="str">
        <f>IF(ISNUMBER(E7),ROUND(E7*F7,$A$13),"")</f>
        <v/>
      </c>
      <c r="O7" s="3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</row>
    <row r="8" spans="1:64" ht="15" x14ac:dyDescent="0.25">
      <c r="A8" s="39">
        <v>5071</v>
      </c>
      <c r="B8" s="30" t="s">
        <v>52</v>
      </c>
      <c r="C8" s="34"/>
      <c r="D8" s="34"/>
      <c r="E8" s="30" t="str">
        <f>IF(AND(ISNUMBER(C8),ISNUMBER(D8)),ROUND(((ROUND(C8,$A$11)*2+ROUND(D8,$A$11))/3),$A$11),(IF(ISNUMBER(C8),ROUND(C8,$A$11),"")))</f>
        <v/>
      </c>
      <c r="F8" s="31">
        <v>10</v>
      </c>
      <c r="G8" s="30" t="str">
        <f>IF(ISNUMBER(E8),ROUND(E8*F8,$A$11),"")</f>
        <v/>
      </c>
      <c r="H8" s="30" t="str">
        <f>IF(ISNUMBER(E8),ROUND(E8,$A$11),"")</f>
        <v/>
      </c>
      <c r="I8" s="31" t="str">
        <f>IF(ISNUMBER(H8),VLOOKUP(ROUND(H8,$A$11),note,2,TRUE),"")</f>
        <v/>
      </c>
      <c r="J8" s="31" t="str">
        <f>IF(ISNUMBER(K8),K8,(IF(ISNUMBER(H8),IF(H8&gt;49.4,1,2),"")))</f>
        <v/>
      </c>
      <c r="K8" s="31"/>
      <c r="L8" s="46">
        <v>10</v>
      </c>
      <c r="M8" s="36"/>
      <c r="N8" s="37" t="str">
        <f>IF(ISNUMBER(E8),ROUND(E8*F8,$A$13),"")</f>
        <v/>
      </c>
      <c r="O8" s="3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</row>
    <row r="9" spans="1:64" ht="15" x14ac:dyDescent="0.25">
      <c r="A9" s="40">
        <v>6129</v>
      </c>
      <c r="B9" s="29" t="s">
        <v>12</v>
      </c>
      <c r="C9" s="30" t="str">
        <f>IF(ISNUMBER(B9),ROUND((B9),$A$11)/100,"")</f>
        <v/>
      </c>
      <c r="D9" s="29"/>
      <c r="E9" s="29"/>
      <c r="F9" s="29"/>
      <c r="G9" s="29" t="str">
        <f>IF(AND(ISNUMBER(G6),ISNUMBER(G7),ISNUMBER(G8)),ROUND(G6+G7+G8,$A$11),"")</f>
        <v/>
      </c>
      <c r="H9" s="30" t="str">
        <f>IF(ISNUMBER(G9),ROUND((G9),$A$11)/100,"")</f>
        <v/>
      </c>
      <c r="I9" s="24" t="str">
        <f>IF(ISNUMBER(H9),VLOOKUP(ROUND(H9,$A$11),note,2,TRUE),"")</f>
        <v/>
      </c>
      <c r="J9" s="49" t="str">
        <f>IF(ISNUMBER(I9),IF(A22,IF(I9&lt;5,6,7),7),"")</f>
        <v/>
      </c>
      <c r="K9" s="49"/>
      <c r="L9" s="35" t="str">
        <f>IF(J9=6,"bestanden",IF(J9=7,"nicht bestanden",""))</f>
        <v/>
      </c>
      <c r="M9" s="36"/>
      <c r="N9" s="37"/>
      <c r="O9" s="3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</row>
    <row r="10" spans="1:64" x14ac:dyDescent="0.2">
      <c r="A10" s="26" t="s">
        <v>10</v>
      </c>
      <c r="B10" s="26"/>
      <c r="C10" s="26" t="e">
        <f>(C2,C3,D3,C7,C8,D7,D8)</f>
        <v>#VALUE!</v>
      </c>
      <c r="D10" s="26" t="e">
        <f>(C7,C8)</f>
        <v>#VALUE!</v>
      </c>
      <c r="E10" s="26" t="e">
        <f>(H2,H3,H4,H6,H7,H8,H9)</f>
        <v>#VALUE!</v>
      </c>
      <c r="F10" s="26" t="e">
        <f>(I4,I6,I7,I8,I9)</f>
        <v>#VALUE!</v>
      </c>
      <c r="G10" s="26" t="e">
        <f>(J2,J3,J4,J7,J8)</f>
        <v>#VALUE!</v>
      </c>
      <c r="H10" s="26" t="e">
        <f>(K4,K7,K8)</f>
        <v>#VALUE!</v>
      </c>
      <c r="I10" s="26" t="str">
        <f>J9</f>
        <v/>
      </c>
      <c r="J10" s="26" t="e">
        <f>(A9,A6,A7,A8)</f>
        <v>#VALUE!</v>
      </c>
      <c r="K10" s="26" t="e">
        <f>(C7,C8)</f>
        <v>#VALUE!</v>
      </c>
      <c r="L10" s="35"/>
      <c r="M10" s="36"/>
      <c r="N10" s="37" t="str">
        <f>C9</f>
        <v/>
      </c>
      <c r="O10" s="36" t="e">
        <f>(L4,L7,L8)</f>
        <v>#VALUE!</v>
      </c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</row>
    <row r="11" spans="1:64" x14ac:dyDescent="0.2">
      <c r="A11" s="26">
        <v>0</v>
      </c>
      <c r="B11" s="32" t="s">
        <v>13</v>
      </c>
      <c r="C11" s="26" t="s">
        <v>14</v>
      </c>
      <c r="D11" s="26" t="s">
        <v>15</v>
      </c>
      <c r="E11" s="26" t="s">
        <v>2</v>
      </c>
      <c r="F11" s="26" t="s">
        <v>16</v>
      </c>
      <c r="G11" s="26" t="s">
        <v>17</v>
      </c>
      <c r="H11" s="26" t="s">
        <v>18</v>
      </c>
      <c r="I11" s="26" t="s">
        <v>19</v>
      </c>
      <c r="J11" s="26" t="s">
        <v>20</v>
      </c>
      <c r="K11" s="26" t="s">
        <v>21</v>
      </c>
      <c r="L11" s="41" t="s">
        <v>22</v>
      </c>
      <c r="M11" s="36" t="s">
        <v>23</v>
      </c>
      <c r="N11" s="37" t="s">
        <v>24</v>
      </c>
      <c r="O11" s="36" t="s">
        <v>9</v>
      </c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</row>
    <row r="12" spans="1:64" x14ac:dyDescent="0.2">
      <c r="A12" s="26">
        <v>1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35"/>
      <c r="M12" s="26"/>
      <c r="N12" s="27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</row>
    <row r="13" spans="1:64" x14ac:dyDescent="0.2">
      <c r="A13" s="26">
        <v>2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35"/>
      <c r="M13" s="26"/>
      <c r="N13" s="27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</row>
    <row r="14" spans="1:64" x14ac:dyDescent="0.2">
      <c r="C14" s="26"/>
      <c r="D14" s="26"/>
      <c r="E14" s="26"/>
      <c r="F14" s="26"/>
      <c r="G14" s="26"/>
      <c r="H14" s="26"/>
      <c r="I14" s="26"/>
      <c r="J14" s="26"/>
      <c r="K14" s="26"/>
      <c r="L14" s="35"/>
      <c r="M14" s="26"/>
      <c r="N14" s="27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</row>
    <row r="15" spans="1:64" x14ac:dyDescent="0.2">
      <c r="C15" s="26"/>
      <c r="D15" s="26"/>
      <c r="E15" s="26"/>
      <c r="F15" s="26"/>
      <c r="G15" s="26"/>
      <c r="H15" s="26"/>
      <c r="I15" s="26"/>
      <c r="J15" s="26"/>
      <c r="K15" s="26"/>
      <c r="L15" s="35"/>
      <c r="M15" s="26"/>
      <c r="N15" s="27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</row>
    <row r="16" spans="1:64" ht="15" x14ac:dyDescent="0.25">
      <c r="A16" s="26"/>
      <c r="B16" s="25" t="s">
        <v>25</v>
      </c>
      <c r="C16" s="26"/>
      <c r="D16" s="26"/>
      <c r="E16" s="26"/>
      <c r="F16" s="26"/>
      <c r="G16" s="26"/>
      <c r="H16" s="26"/>
      <c r="I16" s="26"/>
      <c r="J16" s="26"/>
      <c r="K16" s="26"/>
      <c r="L16" s="35"/>
      <c r="M16" s="26"/>
      <c r="N16" s="27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</row>
    <row r="17" spans="1:64" x14ac:dyDescent="0.2">
      <c r="A17" s="26" t="b">
        <f>IF(I9&lt;5,TRUE,FALSE)</f>
        <v>0</v>
      </c>
      <c r="B17" s="26" t="s">
        <v>26</v>
      </c>
      <c r="C17" s="26"/>
      <c r="D17" s="26"/>
      <c r="E17" s="26"/>
      <c r="F17" s="26"/>
      <c r="G17" s="26"/>
      <c r="H17" s="26"/>
      <c r="I17" s="26"/>
      <c r="J17" s="26"/>
      <c r="K17" s="26"/>
      <c r="L17" s="35"/>
      <c r="M17" s="26"/>
      <c r="N17" s="27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</row>
    <row r="18" spans="1:64" x14ac:dyDescent="0.2">
      <c r="A18" s="26" t="b">
        <f>IF(I9&lt;5,TRUE,FALSE)</f>
        <v>0</v>
      </c>
      <c r="B18" s="26" t="s">
        <v>27</v>
      </c>
      <c r="C18" s="26"/>
      <c r="D18" s="26"/>
      <c r="E18" s="26"/>
      <c r="F18" s="26"/>
      <c r="G18" s="26"/>
      <c r="H18" s="26"/>
      <c r="I18" s="26"/>
      <c r="J18" s="26"/>
      <c r="K18" s="26"/>
      <c r="L18" s="35"/>
      <c r="M18" s="26"/>
      <c r="N18" s="27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</row>
    <row r="19" spans="1:64" x14ac:dyDescent="0.2">
      <c r="A19" s="26" t="b">
        <f>COUNTIF(I4:I8,"=6")&lt;=0</f>
        <v>1</v>
      </c>
      <c r="B19" s="26" t="s">
        <v>28</v>
      </c>
      <c r="C19" s="26"/>
      <c r="D19" s="26"/>
      <c r="E19" s="26"/>
      <c r="F19" s="26"/>
      <c r="G19" s="26"/>
      <c r="H19" s="26"/>
      <c r="I19" s="26"/>
      <c r="J19" s="26"/>
      <c r="K19" s="26"/>
      <c r="L19" s="35"/>
      <c r="M19" s="26"/>
      <c r="N19" s="27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</row>
    <row r="20" spans="1:64" x14ac:dyDescent="0.2">
      <c r="A20" s="26" t="b">
        <f>COUNTIF(I6:I8,"&lt;=4")&gt;=2</f>
        <v>0</v>
      </c>
      <c r="B20" s="26" t="s">
        <v>29</v>
      </c>
      <c r="C20" s="26"/>
      <c r="D20" s="26"/>
      <c r="E20" s="26"/>
      <c r="F20" s="26"/>
      <c r="G20" s="26"/>
      <c r="H20" s="26"/>
      <c r="I20" s="26"/>
      <c r="J20" s="26"/>
      <c r="K20" s="26"/>
      <c r="L20" s="35"/>
      <c r="M20" s="26"/>
      <c r="N20" s="27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</row>
    <row r="21" spans="1:64" x14ac:dyDescent="0.2">
      <c r="A21" s="26" t="b">
        <f>ISNUMBER(I9)</f>
        <v>0</v>
      </c>
      <c r="B21" s="26" t="s">
        <v>30</v>
      </c>
      <c r="C21" s="26"/>
      <c r="D21" s="26"/>
      <c r="E21" s="26"/>
      <c r="F21" s="26"/>
      <c r="G21" s="26"/>
      <c r="H21" s="26"/>
      <c r="I21" s="26"/>
      <c r="J21" s="26"/>
      <c r="K21" s="26"/>
      <c r="L21" s="35"/>
      <c r="M21" s="26"/>
      <c r="N21" s="27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</row>
    <row r="22" spans="1:64" x14ac:dyDescent="0.2">
      <c r="A22" s="26" t="b">
        <f>AND(A17:A21)</f>
        <v>0</v>
      </c>
      <c r="B22" s="26" t="s">
        <v>31</v>
      </c>
      <c r="C22" s="26"/>
      <c r="D22" s="26"/>
      <c r="E22" s="26"/>
      <c r="F22" s="26"/>
      <c r="G22" s="26"/>
      <c r="H22" s="26"/>
      <c r="I22" s="26"/>
      <c r="J22" s="26"/>
      <c r="K22" s="26"/>
      <c r="L22" s="35"/>
      <c r="M22" s="26"/>
      <c r="N22" s="27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</row>
    <row r="23" spans="1:64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35"/>
      <c r="M23" s="26"/>
      <c r="N23" s="27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</row>
    <row r="24" spans="1:64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35"/>
      <c r="M24" s="26"/>
      <c r="N24" s="27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</row>
    <row r="25" spans="1:64" ht="15" x14ac:dyDescent="0.25">
      <c r="A25" s="26"/>
      <c r="B25" s="25" t="s">
        <v>32</v>
      </c>
      <c r="C25" s="26"/>
      <c r="D25" s="26"/>
      <c r="E25" s="26"/>
      <c r="F25" s="26"/>
      <c r="G25" s="26"/>
      <c r="H25" s="26"/>
      <c r="I25" s="26"/>
      <c r="J25" s="26"/>
      <c r="K25" s="26"/>
      <c r="L25" s="35"/>
      <c r="M25" s="26"/>
      <c r="N25" s="27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</row>
    <row r="26" spans="1:64" x14ac:dyDescent="0.2">
      <c r="A26" s="26">
        <v>0</v>
      </c>
      <c r="B26" s="26">
        <v>6</v>
      </c>
      <c r="C26" s="26"/>
      <c r="D26" s="26"/>
      <c r="E26" s="26"/>
      <c r="F26" s="26"/>
      <c r="G26" s="26"/>
      <c r="H26" s="26"/>
      <c r="I26" s="26"/>
      <c r="J26" s="26"/>
      <c r="K26" s="26"/>
      <c r="L26" s="35"/>
      <c r="M26" s="26"/>
      <c r="N26" s="27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</row>
    <row r="27" spans="1:64" x14ac:dyDescent="0.2">
      <c r="A27" s="26">
        <v>30</v>
      </c>
      <c r="B27" s="26">
        <v>5</v>
      </c>
      <c r="C27" s="26"/>
      <c r="D27" s="26"/>
      <c r="E27" s="26"/>
      <c r="F27" s="26"/>
      <c r="G27" s="26"/>
      <c r="H27" s="26"/>
      <c r="I27" s="26"/>
      <c r="J27" s="26"/>
      <c r="K27" s="26"/>
      <c r="L27" s="35"/>
      <c r="M27" s="26"/>
      <c r="N27" s="27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</row>
    <row r="28" spans="1:64" x14ac:dyDescent="0.2">
      <c r="A28" s="26">
        <v>50</v>
      </c>
      <c r="B28" s="26">
        <v>4</v>
      </c>
      <c r="C28" s="26"/>
      <c r="D28" s="26"/>
      <c r="E28" s="26"/>
      <c r="F28" s="26"/>
      <c r="G28" s="26"/>
      <c r="H28" s="26"/>
      <c r="I28" s="26"/>
      <c r="J28" s="26"/>
      <c r="K28" s="26"/>
      <c r="L28" s="35"/>
      <c r="M28" s="26"/>
      <c r="N28" s="27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</row>
    <row r="29" spans="1:64" x14ac:dyDescent="0.2">
      <c r="A29" s="26">
        <v>67</v>
      </c>
      <c r="B29" s="26">
        <v>3</v>
      </c>
      <c r="C29" s="26"/>
      <c r="D29" s="26"/>
      <c r="E29" s="26"/>
      <c r="F29" s="26"/>
      <c r="G29" s="26"/>
      <c r="H29" s="26"/>
      <c r="I29" s="26"/>
      <c r="J29" s="26"/>
      <c r="K29" s="26"/>
      <c r="L29" s="35"/>
      <c r="M29" s="26"/>
      <c r="N29" s="27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</row>
    <row r="30" spans="1:64" x14ac:dyDescent="0.2">
      <c r="A30" s="26">
        <v>81</v>
      </c>
      <c r="B30" s="26">
        <v>2</v>
      </c>
      <c r="C30" s="26"/>
      <c r="D30" s="26"/>
      <c r="E30" s="26"/>
      <c r="F30" s="26"/>
      <c r="G30" s="26"/>
      <c r="H30" s="26"/>
      <c r="I30" s="26"/>
      <c r="J30" s="26"/>
      <c r="K30" s="26"/>
      <c r="L30" s="35"/>
      <c r="M30" s="26"/>
      <c r="N30" s="27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64" x14ac:dyDescent="0.2">
      <c r="A31" s="26">
        <v>92</v>
      </c>
      <c r="B31" s="26">
        <v>1</v>
      </c>
      <c r="C31" s="26"/>
      <c r="D31" s="26"/>
      <c r="E31" s="26"/>
      <c r="F31" s="26"/>
      <c r="G31" s="26"/>
      <c r="H31" s="26"/>
      <c r="I31" s="26"/>
      <c r="J31" s="26"/>
      <c r="K31" s="26"/>
      <c r="L31" s="35"/>
      <c r="M31" s="26"/>
      <c r="N31" s="27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</row>
    <row r="32" spans="1:64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35"/>
      <c r="M32" s="26"/>
      <c r="N32" s="27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</row>
    <row r="33" spans="1:64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35"/>
      <c r="M33" s="26"/>
      <c r="N33" s="27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</row>
    <row r="34" spans="1:64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35"/>
      <c r="M34" s="26"/>
      <c r="N34" s="27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</row>
    <row r="35" spans="1:64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35"/>
      <c r="M35" s="26"/>
      <c r="N35" s="27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</row>
    <row r="36" spans="1:64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35"/>
      <c r="M36" s="26"/>
      <c r="N36" s="27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</row>
    <row r="37" spans="1:64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35"/>
      <c r="M37" s="26"/>
      <c r="N37" s="27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</row>
    <row r="38" spans="1:64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35"/>
      <c r="M38" s="26"/>
      <c r="N38" s="27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</row>
    <row r="39" spans="1:64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35"/>
      <c r="M39" s="26"/>
      <c r="N39" s="27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</row>
    <row r="40" spans="1:64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35"/>
      <c r="M40" s="26"/>
      <c r="N40" s="27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</row>
    <row r="41" spans="1:64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35"/>
      <c r="M41" s="26"/>
      <c r="N41" s="27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</row>
    <row r="42" spans="1:64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35"/>
      <c r="M42" s="26"/>
      <c r="N42" s="27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</row>
    <row r="43" spans="1:64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35"/>
      <c r="M43" s="26"/>
      <c r="N43" s="27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</row>
    <row r="44" spans="1:64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35"/>
      <c r="M44" s="26"/>
      <c r="N44" s="27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</row>
    <row r="45" spans="1:64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35"/>
      <c r="M45" s="26"/>
      <c r="N45" s="27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</row>
    <row r="46" spans="1:64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35"/>
      <c r="M46" s="26"/>
      <c r="N46" s="27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</row>
    <row r="47" spans="1:64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35"/>
      <c r="M47" s="26"/>
      <c r="N47" s="27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</row>
    <row r="48" spans="1:64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35"/>
      <c r="M48" s="26"/>
      <c r="N48" s="27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</row>
    <row r="49" spans="1:64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35"/>
      <c r="M49" s="26"/>
      <c r="N49" s="27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</row>
    <row r="50" spans="1:64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35"/>
      <c r="M50" s="26"/>
      <c r="N50" s="27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</row>
    <row r="51" spans="1:64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35"/>
      <c r="M51" s="26"/>
      <c r="N51" s="27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</row>
    <row r="52" spans="1:64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35"/>
      <c r="M52" s="26"/>
      <c r="N52" s="27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</row>
    <row r="53" spans="1:64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35"/>
      <c r="M53" s="26"/>
      <c r="N53" s="27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</row>
    <row r="54" spans="1:64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35"/>
      <c r="M54" s="26"/>
      <c r="N54" s="27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</row>
    <row r="55" spans="1:64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35"/>
      <c r="M55" s="26"/>
      <c r="N55" s="27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</row>
    <row r="56" spans="1:64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35"/>
      <c r="M56" s="26"/>
      <c r="N56" s="27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</row>
    <row r="57" spans="1:64" x14ac:dyDescent="0.2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35"/>
      <c r="M57" s="26"/>
      <c r="N57" s="27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</row>
    <row r="58" spans="1:64" x14ac:dyDescent="0.2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35"/>
      <c r="M58" s="26"/>
      <c r="N58" s="27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</row>
    <row r="59" spans="1:64" x14ac:dyDescent="0.2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35"/>
      <c r="M59" s="26"/>
      <c r="N59" s="27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</row>
    <row r="60" spans="1:64" x14ac:dyDescent="0.2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35"/>
      <c r="M60" s="26"/>
      <c r="N60" s="27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</row>
    <row r="61" spans="1:64" x14ac:dyDescent="0.2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35"/>
      <c r="M61" s="26"/>
      <c r="N61" s="27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</row>
    <row r="62" spans="1:64" x14ac:dyDescent="0.2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35"/>
      <c r="M62" s="26"/>
      <c r="N62" s="27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</row>
    <row r="63" spans="1:64" x14ac:dyDescent="0.2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35"/>
      <c r="M63" s="26"/>
      <c r="N63" s="27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</row>
    <row r="64" spans="1:64" x14ac:dyDescent="0.2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35"/>
      <c r="M64" s="26"/>
      <c r="N64" s="27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</row>
    <row r="65" spans="1:64" x14ac:dyDescent="0.2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35"/>
      <c r="M65" s="26"/>
      <c r="N65" s="27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</row>
    <row r="66" spans="1:64" x14ac:dyDescent="0.2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35"/>
      <c r="M66" s="26"/>
      <c r="N66" s="27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</row>
    <row r="67" spans="1:64" x14ac:dyDescent="0.2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35"/>
      <c r="M67" s="26"/>
      <c r="N67" s="27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</row>
    <row r="68" spans="1:64" x14ac:dyDescent="0.2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35"/>
      <c r="M68" s="26"/>
      <c r="N68" s="27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</row>
    <row r="69" spans="1:64" x14ac:dyDescent="0.2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35"/>
      <c r="M69" s="26"/>
      <c r="N69" s="27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</row>
    <row r="70" spans="1:64" x14ac:dyDescent="0.2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35"/>
      <c r="M70" s="26"/>
      <c r="N70" s="27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</row>
    <row r="71" spans="1:64" x14ac:dyDescent="0.2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35"/>
      <c r="M71" s="26"/>
      <c r="N71" s="27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</row>
    <row r="72" spans="1:64" x14ac:dyDescent="0.2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35"/>
      <c r="M72" s="26"/>
      <c r="N72" s="27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</row>
    <row r="73" spans="1:64" x14ac:dyDescent="0.2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35"/>
      <c r="M73" s="26"/>
      <c r="N73" s="27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</row>
    <row r="74" spans="1:64" x14ac:dyDescent="0.2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35"/>
      <c r="M74" s="26"/>
      <c r="N74" s="27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</row>
    <row r="75" spans="1:64" x14ac:dyDescent="0.2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35"/>
      <c r="M75" s="26"/>
      <c r="N75" s="27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</row>
    <row r="76" spans="1:64" x14ac:dyDescent="0.2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35"/>
      <c r="M76" s="26"/>
      <c r="N76" s="27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</row>
    <row r="77" spans="1:64" x14ac:dyDescent="0.2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35"/>
      <c r="M77" s="26"/>
      <c r="N77" s="27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</row>
    <row r="78" spans="1:64" x14ac:dyDescent="0.2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35"/>
      <c r="M78" s="26"/>
      <c r="N78" s="27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</row>
    <row r="79" spans="1:64" x14ac:dyDescent="0.2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35"/>
      <c r="M79" s="26"/>
      <c r="N79" s="27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</row>
    <row r="80" spans="1:64" x14ac:dyDescent="0.2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35"/>
      <c r="M80" s="26"/>
      <c r="N80" s="27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</row>
    <row r="81" spans="1:64" x14ac:dyDescent="0.2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35"/>
      <c r="M81" s="26"/>
      <c r="N81" s="27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</row>
    <row r="82" spans="1:64" x14ac:dyDescent="0.2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35"/>
      <c r="M82" s="26"/>
      <c r="N82" s="27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</row>
    <row r="83" spans="1:64" x14ac:dyDescent="0.2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35"/>
      <c r="M83" s="26"/>
      <c r="N83" s="27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</row>
    <row r="84" spans="1:64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35"/>
      <c r="M84" s="26"/>
      <c r="N84" s="27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</row>
    <row r="85" spans="1:64" x14ac:dyDescent="0.2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35"/>
      <c r="M85" s="26"/>
      <c r="N85" s="27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</row>
    <row r="86" spans="1:64" x14ac:dyDescent="0.2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35"/>
      <c r="M86" s="26"/>
      <c r="N86" s="27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</row>
    <row r="87" spans="1:64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35"/>
      <c r="M87" s="26"/>
      <c r="N87" s="27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</row>
    <row r="88" spans="1:64" x14ac:dyDescent="0.2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35"/>
      <c r="M88" s="26"/>
      <c r="N88" s="27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</row>
    <row r="89" spans="1:64" x14ac:dyDescent="0.2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35"/>
      <c r="M89" s="26"/>
      <c r="N89" s="27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</row>
    <row r="90" spans="1:64" x14ac:dyDescent="0.2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35"/>
      <c r="M90" s="26"/>
      <c r="N90" s="27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</row>
    <row r="91" spans="1:64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35"/>
      <c r="M91" s="26"/>
      <c r="N91" s="27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</row>
    <row r="92" spans="1:64" x14ac:dyDescent="0.2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35"/>
      <c r="M92" s="26"/>
      <c r="N92" s="27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</row>
    <row r="93" spans="1:64" x14ac:dyDescent="0.2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35"/>
      <c r="M93" s="26"/>
      <c r="N93" s="27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</row>
    <row r="94" spans="1:64" x14ac:dyDescent="0.2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35"/>
      <c r="M94" s="26"/>
      <c r="N94" s="27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</row>
    <row r="95" spans="1:64" x14ac:dyDescent="0.2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35"/>
      <c r="M95" s="26"/>
      <c r="N95" s="27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</row>
    <row r="96" spans="1:64" x14ac:dyDescent="0.2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35"/>
      <c r="M96" s="26"/>
      <c r="N96" s="27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</row>
    <row r="97" spans="1:64" x14ac:dyDescent="0.2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35"/>
      <c r="M97" s="26"/>
      <c r="N97" s="27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</row>
    <row r="98" spans="1:64" x14ac:dyDescent="0.2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35"/>
      <c r="M98" s="26"/>
      <c r="N98" s="27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</row>
    <row r="99" spans="1:64" x14ac:dyDescent="0.2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35"/>
      <c r="M99" s="26"/>
      <c r="N99" s="27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</row>
    <row r="100" spans="1:64" x14ac:dyDescent="0.2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35"/>
      <c r="M100" s="26"/>
      <c r="N100" s="27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</row>
    <row r="101" spans="1:64" x14ac:dyDescent="0.2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35"/>
      <c r="M101" s="26"/>
      <c r="N101" s="27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</row>
    <row r="102" spans="1:64" x14ac:dyDescent="0.2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35"/>
      <c r="M102" s="26"/>
      <c r="N102" s="27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</row>
    <row r="103" spans="1:64" x14ac:dyDescent="0.2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35"/>
      <c r="M103" s="26"/>
      <c r="N103" s="27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</row>
    <row r="104" spans="1:64" x14ac:dyDescent="0.2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35"/>
      <c r="M104" s="26"/>
      <c r="N104" s="27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</row>
    <row r="105" spans="1:64" x14ac:dyDescent="0.2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35"/>
      <c r="M105" s="26"/>
      <c r="N105" s="27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</row>
    <row r="106" spans="1:64" x14ac:dyDescent="0.2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35"/>
      <c r="M106" s="26"/>
      <c r="N106" s="27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</row>
    <row r="107" spans="1:64" x14ac:dyDescent="0.2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35"/>
      <c r="M107" s="26"/>
      <c r="N107" s="27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</row>
    <row r="108" spans="1:64" x14ac:dyDescent="0.2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35"/>
      <c r="M108" s="26"/>
      <c r="N108" s="27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</row>
    <row r="109" spans="1:64" x14ac:dyDescent="0.2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35"/>
      <c r="M109" s="26"/>
      <c r="N109" s="27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</row>
    <row r="110" spans="1:64" x14ac:dyDescent="0.2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35"/>
      <c r="M110" s="26"/>
      <c r="N110" s="27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</row>
    <row r="111" spans="1:64" x14ac:dyDescent="0.2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35"/>
      <c r="M111" s="26"/>
      <c r="N111" s="27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</row>
    <row r="112" spans="1:64" x14ac:dyDescent="0.2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35"/>
      <c r="M112" s="26"/>
      <c r="N112" s="27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</row>
    <row r="113" spans="1:64" x14ac:dyDescent="0.2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35"/>
      <c r="M113" s="26"/>
      <c r="N113" s="27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</row>
    <row r="114" spans="1:64" x14ac:dyDescent="0.2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35"/>
      <c r="M114" s="26"/>
      <c r="N114" s="27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</row>
    <row r="115" spans="1:64" x14ac:dyDescent="0.2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35"/>
      <c r="M115" s="26"/>
      <c r="N115" s="27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</row>
    <row r="116" spans="1:64" x14ac:dyDescent="0.2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35"/>
      <c r="M116" s="26"/>
      <c r="N116" s="27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</row>
    <row r="117" spans="1:64" x14ac:dyDescent="0.2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35"/>
      <c r="M117" s="26"/>
      <c r="N117" s="27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</row>
    <row r="118" spans="1:64" x14ac:dyDescent="0.2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35"/>
      <c r="M118" s="26"/>
      <c r="N118" s="27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</row>
    <row r="119" spans="1:64" x14ac:dyDescent="0.2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35"/>
      <c r="M119" s="26"/>
      <c r="N119" s="27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</row>
    <row r="120" spans="1:64" x14ac:dyDescent="0.2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35"/>
      <c r="M120" s="26"/>
      <c r="N120" s="27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</row>
    <row r="121" spans="1:64" x14ac:dyDescent="0.2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35"/>
      <c r="M121" s="26"/>
      <c r="N121" s="27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</row>
    <row r="122" spans="1:64" x14ac:dyDescent="0.2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35"/>
      <c r="M122" s="26"/>
      <c r="N122" s="27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</row>
    <row r="123" spans="1:64" x14ac:dyDescent="0.2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35"/>
      <c r="M123" s="26"/>
      <c r="N123" s="27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</row>
    <row r="124" spans="1:64" x14ac:dyDescent="0.2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35"/>
      <c r="M124" s="26"/>
      <c r="N124" s="27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</row>
    <row r="125" spans="1:64" x14ac:dyDescent="0.2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35"/>
      <c r="M125" s="26"/>
      <c r="N125" s="27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</row>
    <row r="126" spans="1:64" x14ac:dyDescent="0.2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35"/>
      <c r="M126" s="26"/>
      <c r="N126" s="27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</row>
    <row r="127" spans="1:64" x14ac:dyDescent="0.2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35"/>
      <c r="M127" s="26"/>
      <c r="N127" s="27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</row>
    <row r="128" spans="1:64" x14ac:dyDescent="0.2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35"/>
      <c r="M128" s="26"/>
      <c r="N128" s="27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</row>
    <row r="129" spans="1:64" x14ac:dyDescent="0.2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35"/>
      <c r="M129" s="26"/>
      <c r="N129" s="27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</row>
    <row r="130" spans="1:64" x14ac:dyDescent="0.2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35"/>
      <c r="M130" s="26"/>
      <c r="N130" s="27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</row>
    <row r="131" spans="1:64" x14ac:dyDescent="0.2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35"/>
      <c r="M131" s="26"/>
      <c r="N131" s="27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</row>
    <row r="132" spans="1:64" x14ac:dyDescent="0.2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35"/>
      <c r="M132" s="26"/>
      <c r="N132" s="27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</row>
    <row r="133" spans="1:64" x14ac:dyDescent="0.2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35"/>
      <c r="M133" s="26"/>
      <c r="N133" s="27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</row>
    <row r="134" spans="1:64" x14ac:dyDescent="0.2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35"/>
      <c r="M134" s="26"/>
      <c r="N134" s="27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</row>
    <row r="135" spans="1:64" x14ac:dyDescent="0.2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35"/>
      <c r="M135" s="26"/>
      <c r="N135" s="27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</row>
    <row r="136" spans="1:64" x14ac:dyDescent="0.2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35"/>
      <c r="M136" s="26"/>
      <c r="N136" s="27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</row>
    <row r="137" spans="1:64" x14ac:dyDescent="0.2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35"/>
      <c r="M137" s="26"/>
      <c r="N137" s="27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</row>
    <row r="138" spans="1:64" x14ac:dyDescent="0.2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35"/>
      <c r="M138" s="26"/>
      <c r="N138" s="27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</row>
    <row r="139" spans="1:64" x14ac:dyDescent="0.2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35"/>
      <c r="M139" s="26"/>
      <c r="N139" s="27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</row>
    <row r="140" spans="1:64" x14ac:dyDescent="0.2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35"/>
      <c r="M140" s="26"/>
      <c r="N140" s="27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</row>
    <row r="141" spans="1:64" x14ac:dyDescent="0.2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35"/>
      <c r="M141" s="26"/>
      <c r="N141" s="27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</row>
    <row r="142" spans="1:64" x14ac:dyDescent="0.2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35"/>
      <c r="M142" s="26"/>
      <c r="N142" s="27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</row>
    <row r="143" spans="1:64" x14ac:dyDescent="0.2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35"/>
      <c r="M143" s="26"/>
      <c r="N143" s="27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</row>
    <row r="144" spans="1:64" x14ac:dyDescent="0.2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35"/>
      <c r="M144" s="26"/>
      <c r="N144" s="27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</row>
    <row r="145" spans="1:64" x14ac:dyDescent="0.2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35"/>
      <c r="M145" s="26"/>
      <c r="N145" s="27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</row>
    <row r="146" spans="1:64" x14ac:dyDescent="0.2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35"/>
      <c r="M146" s="26"/>
      <c r="N146" s="27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</row>
    <row r="147" spans="1:64" x14ac:dyDescent="0.2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35"/>
      <c r="M147" s="26"/>
      <c r="N147" s="27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</row>
    <row r="148" spans="1:64" x14ac:dyDescent="0.2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35"/>
      <c r="M148" s="26"/>
      <c r="N148" s="27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</row>
    <row r="149" spans="1:64" x14ac:dyDescent="0.2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35"/>
      <c r="M149" s="26"/>
      <c r="N149" s="27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</row>
    <row r="150" spans="1:64" x14ac:dyDescent="0.2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35"/>
      <c r="M150" s="26"/>
      <c r="N150" s="27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</row>
    <row r="151" spans="1:64" x14ac:dyDescent="0.2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35"/>
      <c r="M151" s="26"/>
      <c r="N151" s="27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</row>
    <row r="152" spans="1:64" x14ac:dyDescent="0.2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35"/>
      <c r="M152" s="26"/>
      <c r="N152" s="27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</row>
    <row r="153" spans="1:64" x14ac:dyDescent="0.2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35"/>
      <c r="M153" s="26"/>
      <c r="N153" s="27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</row>
    <row r="154" spans="1:64" x14ac:dyDescent="0.2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35"/>
      <c r="M154" s="26"/>
      <c r="N154" s="27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</row>
    <row r="155" spans="1:64" x14ac:dyDescent="0.2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35"/>
      <c r="M155" s="26"/>
      <c r="N155" s="27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</row>
    <row r="156" spans="1:64" x14ac:dyDescent="0.2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35"/>
      <c r="M156" s="26"/>
      <c r="N156" s="27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</row>
    <row r="157" spans="1:64" x14ac:dyDescent="0.2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35"/>
      <c r="M157" s="26"/>
      <c r="N157" s="27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</row>
    <row r="158" spans="1:64" x14ac:dyDescent="0.2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35"/>
      <c r="M158" s="26"/>
      <c r="N158" s="27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</row>
    <row r="159" spans="1:64" x14ac:dyDescent="0.2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35"/>
      <c r="M159" s="26"/>
      <c r="N159" s="27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</row>
  </sheetData>
  <sheetProtection password="CF50" sheet="1" objects="1" scenarios="1" selectLockedCells="1"/>
  <mergeCells count="2">
    <mergeCell ref="J1:K1"/>
    <mergeCell ref="J9:K9"/>
  </mergeCells>
  <conditionalFormatting sqref="L9">
    <cfRule type="cellIs" dxfId="1" priority="1" stopIfTrue="1" operator="equal">
      <formula>"nicht bestanden"</formula>
    </cfRule>
    <cfRule type="cellIs" dxfId="0" priority="2" stopIfTrue="1" operator="equal">
      <formula>"bestanden"</formula>
    </cfRule>
  </conditionalFormatting>
  <dataValidations count="2">
    <dataValidation type="decimal" showErrorMessage="1" errorTitle="Fehler!!!" error="Es sind nur Punkte im Bereich von 0,0 bis 100,0 mit einer Dezimalstelle erlaubt!" sqref="C2 C3:D3 C7:D8" xr:uid="{00000000-0002-0000-0000-000000000000}">
      <formula1>0</formula1>
      <formula2>100</formula2>
    </dataValidation>
    <dataValidation type="whole" showInputMessage="1" showErrorMessage="1" errorTitle="Anrechenbar" error="Es sind nur Werte 1, 2 oder 3 zulässig!" promptTitle="Anrechenbarkeit" prompt="1 = anrechenbar_x000a_2 = nicht anrechenbar_x000a_3 = angerechnet aus Vorprüfung" sqref="K4:K5 K7:K8" xr:uid="{00000000-0002-0000-0000-000001000000}">
      <formula1>1</formula1>
      <formula2>3</formula2>
    </dataValidation>
  </dataValidations>
  <pageMargins left="0.39370078740157483" right="0.39370078740157483" top="1.0236220472440944" bottom="1.0236220472440944" header="0.78740157480314965" footer="0.78740157480314965"/>
  <pageSetup paperSize="9" scale="83" firstPageNumber="0" orientation="landscape" horizontalDpi="300" verticalDpi="300" r:id="rId1"/>
  <headerFooter alignWithMargins="0">
    <oddFooter>&amp;CSeite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176"/>
  <sheetViews>
    <sheetView zoomScaleNormal="100" workbookViewId="0"/>
  </sheetViews>
  <sheetFormatPr baseColWidth="10" defaultRowHeight="12.75" x14ac:dyDescent="0.2"/>
  <cols>
    <col min="1" max="1" width="7.140625" customWidth="1"/>
    <col min="2" max="2" width="25.5703125" customWidth="1"/>
    <col min="3" max="4" width="7.140625" customWidth="1"/>
    <col min="5" max="5" width="10.7109375" customWidth="1"/>
    <col min="6" max="6" width="7.140625" customWidth="1"/>
    <col min="7" max="7" width="10.7109375" customWidth="1"/>
    <col min="8" max="9" width="7.140625" customWidth="1"/>
    <col min="10" max="11" width="3.5703125" customWidth="1"/>
    <col min="12" max="12" width="8.28515625" customWidth="1"/>
    <col min="13" max="256" width="12.42578125" customWidth="1"/>
  </cols>
  <sheetData>
    <row r="1" spans="1:64" ht="12.75" customHeight="1" x14ac:dyDescent="0.2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2</v>
      </c>
      <c r="I1" s="9" t="s">
        <v>7</v>
      </c>
      <c r="J1" s="50" t="s">
        <v>8</v>
      </c>
      <c r="K1" s="50"/>
      <c r="L1" s="10" t="s">
        <v>10</v>
      </c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</row>
    <row r="2" spans="1:64" ht="12.75" customHeight="1" x14ac:dyDescent="0.2">
      <c r="A2" s="11">
        <v>6115</v>
      </c>
      <c r="B2" s="11" t="s">
        <v>33</v>
      </c>
      <c r="C2" s="6"/>
      <c r="D2" s="12"/>
      <c r="E2" s="12"/>
      <c r="F2" s="12"/>
      <c r="G2" s="12"/>
      <c r="H2" s="12"/>
      <c r="I2" s="12"/>
      <c r="J2" s="12"/>
      <c r="K2" s="6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</row>
    <row r="3" spans="1:64" x14ac:dyDescent="0.2">
      <c r="A3" s="6">
        <v>5351</v>
      </c>
      <c r="B3" s="6" t="s">
        <v>34</v>
      </c>
      <c r="C3" s="2">
        <v>78</v>
      </c>
      <c r="D3" s="2"/>
      <c r="E3" s="4">
        <v>78</v>
      </c>
      <c r="F3" s="9">
        <v>40</v>
      </c>
      <c r="G3" s="4">
        <v>3120</v>
      </c>
      <c r="H3" s="6">
        <v>78</v>
      </c>
      <c r="I3" s="12">
        <v>3</v>
      </c>
      <c r="J3" s="12">
        <v>1</v>
      </c>
      <c r="K3" s="7"/>
      <c r="L3" s="10"/>
      <c r="M3" s="10"/>
      <c r="N3" s="13"/>
      <c r="O3" s="14">
        <v>20</v>
      </c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</row>
    <row r="4" spans="1:64" x14ac:dyDescent="0.2">
      <c r="A4" s="6">
        <v>5352</v>
      </c>
      <c r="B4" s="6" t="s">
        <v>35</v>
      </c>
      <c r="C4" s="2">
        <v>49</v>
      </c>
      <c r="D4" s="2"/>
      <c r="E4" s="4">
        <v>49</v>
      </c>
      <c r="F4" s="9">
        <v>40</v>
      </c>
      <c r="G4" s="4">
        <v>1960</v>
      </c>
      <c r="H4" s="6">
        <v>49</v>
      </c>
      <c r="I4" s="12">
        <v>5</v>
      </c>
      <c r="J4" s="12">
        <v>2</v>
      </c>
      <c r="K4" s="7"/>
      <c r="L4" s="10"/>
      <c r="M4" s="10"/>
      <c r="N4" s="13"/>
      <c r="O4" s="14">
        <v>20</v>
      </c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</row>
    <row r="5" spans="1:64" x14ac:dyDescent="0.2">
      <c r="A5" s="15">
        <v>5071</v>
      </c>
      <c r="B5" s="6" t="s">
        <v>11</v>
      </c>
      <c r="C5" s="2">
        <v>49</v>
      </c>
      <c r="D5" s="2"/>
      <c r="E5" s="4">
        <v>49</v>
      </c>
      <c r="F5" s="9">
        <v>20</v>
      </c>
      <c r="G5" s="4">
        <v>980</v>
      </c>
      <c r="H5" s="6">
        <v>49</v>
      </c>
      <c r="I5" s="12">
        <v>5</v>
      </c>
      <c r="J5" s="12">
        <v>2</v>
      </c>
      <c r="K5" s="7"/>
      <c r="L5" s="10"/>
      <c r="M5" s="10"/>
      <c r="N5" s="13"/>
      <c r="O5" s="14">
        <v>10</v>
      </c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</row>
    <row r="6" spans="1:64" x14ac:dyDescent="0.2">
      <c r="A6" s="11">
        <v>6116</v>
      </c>
      <c r="B6" s="11" t="s">
        <v>36</v>
      </c>
      <c r="C6" s="16"/>
      <c r="D6" s="16"/>
      <c r="E6" s="4"/>
      <c r="G6" s="17">
        <v>6060</v>
      </c>
      <c r="H6" s="17">
        <v>61</v>
      </c>
      <c r="I6" s="9">
        <v>4</v>
      </c>
      <c r="J6" s="9">
        <v>1</v>
      </c>
      <c r="K6" s="7"/>
      <c r="L6" s="10"/>
      <c r="M6" s="10"/>
      <c r="N6" s="13"/>
      <c r="O6" s="14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</row>
    <row r="7" spans="1:64" x14ac:dyDescent="0.2">
      <c r="A7" s="11">
        <v>5907</v>
      </c>
      <c r="B7" s="11" t="s">
        <v>37</v>
      </c>
      <c r="C7" s="6"/>
      <c r="D7" s="12"/>
      <c r="E7" s="5"/>
      <c r="F7" s="12"/>
      <c r="G7" s="5"/>
      <c r="H7" s="12"/>
      <c r="I7" s="12"/>
      <c r="J7" s="12"/>
      <c r="K7" s="6"/>
      <c r="L7" s="10"/>
      <c r="M7" s="10"/>
      <c r="N7" s="13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</row>
    <row r="8" spans="1:64" x14ac:dyDescent="0.2">
      <c r="A8" s="6">
        <v>5349</v>
      </c>
      <c r="B8" s="6" t="s">
        <v>38</v>
      </c>
      <c r="C8" s="2">
        <v>49</v>
      </c>
      <c r="D8" s="12"/>
      <c r="E8" s="4">
        <v>49</v>
      </c>
      <c r="F8" s="9">
        <v>50</v>
      </c>
      <c r="G8" s="4">
        <v>2450</v>
      </c>
      <c r="H8" s="6">
        <v>49</v>
      </c>
      <c r="I8" s="12">
        <v>5</v>
      </c>
      <c r="J8" s="12">
        <v>2</v>
      </c>
      <c r="K8" s="7"/>
      <c r="L8" s="10"/>
      <c r="M8" s="10"/>
      <c r="N8" s="13"/>
      <c r="O8" s="14">
        <v>25</v>
      </c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</row>
    <row r="9" spans="1:64" x14ac:dyDescent="0.2">
      <c r="A9" s="6">
        <v>5350</v>
      </c>
      <c r="B9" s="6" t="s">
        <v>39</v>
      </c>
      <c r="C9" s="2">
        <v>78</v>
      </c>
      <c r="D9" s="12"/>
      <c r="E9" s="4">
        <v>78</v>
      </c>
      <c r="F9" s="9">
        <v>50</v>
      </c>
      <c r="G9" s="4">
        <v>3900</v>
      </c>
      <c r="H9" s="6">
        <v>78</v>
      </c>
      <c r="I9" s="12">
        <v>3</v>
      </c>
      <c r="J9" s="12">
        <v>1</v>
      </c>
      <c r="K9" s="7"/>
      <c r="L9" s="10"/>
      <c r="M9" s="10"/>
      <c r="N9" s="13"/>
      <c r="O9" s="14">
        <v>25</v>
      </c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</row>
    <row r="10" spans="1:64" x14ac:dyDescent="0.2">
      <c r="A10" s="11">
        <v>5978</v>
      </c>
      <c r="B10" s="11" t="s">
        <v>40</v>
      </c>
      <c r="C10" s="4"/>
      <c r="D10" s="6"/>
      <c r="E10" s="4"/>
      <c r="F10" s="9"/>
      <c r="G10" s="17">
        <v>6350</v>
      </c>
      <c r="H10" s="17">
        <v>64</v>
      </c>
      <c r="I10" s="12">
        <v>4</v>
      </c>
      <c r="J10" s="9">
        <v>1</v>
      </c>
      <c r="K10" s="7"/>
      <c r="L10" s="10"/>
      <c r="M10" s="10"/>
      <c r="N10" s="13"/>
      <c r="O10" s="18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</row>
    <row r="11" spans="1:64" x14ac:dyDescent="0.2">
      <c r="A11" s="11"/>
      <c r="B11" s="11" t="s">
        <v>41</v>
      </c>
      <c r="C11" s="19"/>
      <c r="D11" s="11"/>
      <c r="E11" s="3"/>
      <c r="F11" s="11"/>
      <c r="G11" s="17"/>
      <c r="H11" s="17"/>
      <c r="I11" s="12"/>
      <c r="J11" s="8"/>
      <c r="L11" s="10"/>
      <c r="M11" s="10"/>
      <c r="N11" s="13"/>
      <c r="O11" s="18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</row>
    <row r="12" spans="1:64" x14ac:dyDescent="0.2">
      <c r="A12" s="11">
        <v>6116</v>
      </c>
      <c r="B12" s="11" t="s">
        <v>36</v>
      </c>
      <c r="C12" s="16"/>
      <c r="D12" s="16"/>
      <c r="E12" s="3">
        <v>61</v>
      </c>
      <c r="F12" s="9">
        <v>100</v>
      </c>
      <c r="G12" s="3">
        <v>6100</v>
      </c>
      <c r="H12" s="11">
        <v>61</v>
      </c>
      <c r="L12" s="10"/>
      <c r="M12" s="10"/>
      <c r="N12" s="1">
        <v>6100</v>
      </c>
      <c r="O12" s="18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</row>
    <row r="13" spans="1:64" x14ac:dyDescent="0.2">
      <c r="A13" s="11">
        <v>5978</v>
      </c>
      <c r="B13" s="11" t="s">
        <v>40</v>
      </c>
      <c r="C13" s="4"/>
      <c r="D13" s="6"/>
      <c r="E13" s="3">
        <v>64</v>
      </c>
      <c r="F13" s="9">
        <v>100</v>
      </c>
      <c r="G13" s="3">
        <v>6400</v>
      </c>
      <c r="H13" s="11">
        <v>64</v>
      </c>
      <c r="L13" s="10"/>
      <c r="M13" s="10"/>
      <c r="N13" s="1">
        <v>6400</v>
      </c>
      <c r="O13" s="13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x14ac:dyDescent="0.2">
      <c r="A14" s="11">
        <v>6129</v>
      </c>
      <c r="B14" s="11" t="s">
        <v>12</v>
      </c>
      <c r="C14" s="19">
        <v>62.5</v>
      </c>
      <c r="D14" s="11"/>
      <c r="E14" s="11"/>
      <c r="F14" s="11"/>
      <c r="G14" s="20">
        <v>6250</v>
      </c>
      <c r="H14" s="17">
        <v>63</v>
      </c>
      <c r="I14" s="9">
        <v>4</v>
      </c>
      <c r="J14" s="51">
        <v>6</v>
      </c>
      <c r="K14" s="51"/>
      <c r="L14" s="10"/>
      <c r="M14" s="10"/>
      <c r="N14" s="13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</row>
    <row r="15" spans="1:64" x14ac:dyDescent="0.2">
      <c r="A15" s="11"/>
      <c r="B15" s="11"/>
      <c r="C15" s="21"/>
      <c r="D15" s="11"/>
      <c r="E15" s="11"/>
      <c r="F15" s="11"/>
      <c r="G15" s="20"/>
      <c r="H15" s="17"/>
      <c r="I15" s="12"/>
      <c r="J15" s="8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</row>
    <row r="16" spans="1:64" x14ac:dyDescent="0.2">
      <c r="A16" s="10" t="s">
        <v>10</v>
      </c>
      <c r="B16" s="10"/>
      <c r="C16" s="10">
        <v>78</v>
      </c>
      <c r="D16" s="10">
        <v>78</v>
      </c>
      <c r="E16" s="10">
        <v>78</v>
      </c>
      <c r="F16" s="10">
        <v>3</v>
      </c>
      <c r="G16" s="10">
        <v>1</v>
      </c>
      <c r="H16" s="10">
        <v>0</v>
      </c>
      <c r="I16" s="10">
        <v>6</v>
      </c>
      <c r="J16" s="10">
        <v>6129</v>
      </c>
      <c r="K16" s="10">
        <v>78</v>
      </c>
      <c r="L16" s="10"/>
      <c r="M16" s="10"/>
      <c r="N16" s="1">
        <v>62.5</v>
      </c>
      <c r="O16" s="10">
        <v>25</v>
      </c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</row>
    <row r="17" spans="1:64" x14ac:dyDescent="0.2">
      <c r="A17" s="10">
        <v>0</v>
      </c>
      <c r="B17" s="22" t="s">
        <v>13</v>
      </c>
      <c r="C17" s="10" t="s">
        <v>14</v>
      </c>
      <c r="D17" s="10" t="s">
        <v>15</v>
      </c>
      <c r="E17" s="10" t="s">
        <v>2</v>
      </c>
      <c r="F17" s="10" t="s">
        <v>16</v>
      </c>
      <c r="G17" s="10" t="s">
        <v>17</v>
      </c>
      <c r="H17" s="10" t="s">
        <v>18</v>
      </c>
      <c r="I17" s="10" t="s">
        <v>19</v>
      </c>
      <c r="J17" s="10" t="s">
        <v>20</v>
      </c>
      <c r="K17" s="10" t="s">
        <v>21</v>
      </c>
      <c r="L17" s="10" t="s">
        <v>22</v>
      </c>
      <c r="M17" s="10" t="s">
        <v>23</v>
      </c>
      <c r="N17" s="1" t="s">
        <v>24</v>
      </c>
      <c r="O17" s="10" t="s">
        <v>9</v>
      </c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</row>
    <row r="18" spans="1:64" x14ac:dyDescent="0.2">
      <c r="A18" s="10">
        <v>1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</row>
    <row r="19" spans="1:64" x14ac:dyDescent="0.2">
      <c r="A19" s="10">
        <v>2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</row>
    <row r="20" spans="1:64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64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</row>
    <row r="22" spans="1:64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</row>
    <row r="23" spans="1:64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</row>
    <row r="24" spans="1:64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</row>
    <row r="25" spans="1:64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</row>
    <row r="26" spans="1:64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</row>
    <row r="27" spans="1:64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</row>
    <row r="28" spans="1:64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</row>
    <row r="29" spans="1:64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</row>
    <row r="30" spans="1:64" x14ac:dyDescent="0.2">
      <c r="A30" s="10"/>
      <c r="B30" s="23" t="s">
        <v>25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</row>
    <row r="31" spans="1:64" x14ac:dyDescent="0.2">
      <c r="A31" s="10">
        <v>1</v>
      </c>
      <c r="B31" s="10" t="s">
        <v>42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</row>
    <row r="32" spans="1:64" x14ac:dyDescent="0.2">
      <c r="A32" s="10">
        <v>1</v>
      </c>
      <c r="B32" s="10" t="s">
        <v>43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</row>
    <row r="33" spans="1:64" x14ac:dyDescent="0.2">
      <c r="A33" s="10">
        <v>1</v>
      </c>
      <c r="B33" s="10" t="s">
        <v>44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</row>
    <row r="34" spans="1:64" x14ac:dyDescent="0.2">
      <c r="A34" s="10">
        <v>1</v>
      </c>
      <c r="B34" s="10" t="s">
        <v>45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</row>
    <row r="35" spans="1:64" x14ac:dyDescent="0.2">
      <c r="A35" s="10">
        <v>1</v>
      </c>
      <c r="B35" s="10" t="s">
        <v>46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</row>
    <row r="36" spans="1:64" x14ac:dyDescent="0.2">
      <c r="A36" s="10">
        <v>1</v>
      </c>
      <c r="B36" s="1" t="s">
        <v>26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</row>
    <row r="37" spans="1:64" x14ac:dyDescent="0.2">
      <c r="A37" s="10">
        <v>1</v>
      </c>
      <c r="B37" s="1" t="s">
        <v>30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</row>
    <row r="38" spans="1:64" x14ac:dyDescent="0.2">
      <c r="A38" s="10">
        <v>1</v>
      </c>
      <c r="B38" s="1" t="s">
        <v>31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</row>
    <row r="39" spans="1:64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</row>
    <row r="40" spans="1:64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</row>
    <row r="41" spans="1:64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</row>
    <row r="42" spans="1:64" x14ac:dyDescent="0.2">
      <c r="A42" s="10"/>
      <c r="B42" s="23" t="s">
        <v>32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</row>
    <row r="43" spans="1:64" x14ac:dyDescent="0.2">
      <c r="A43" s="10">
        <v>0</v>
      </c>
      <c r="B43" s="10">
        <v>6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</row>
    <row r="44" spans="1:64" x14ac:dyDescent="0.2">
      <c r="A44" s="10">
        <v>30</v>
      </c>
      <c r="B44" s="10">
        <v>5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</row>
    <row r="45" spans="1:64" x14ac:dyDescent="0.2">
      <c r="A45" s="10">
        <v>50</v>
      </c>
      <c r="B45" s="10">
        <v>4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</row>
    <row r="46" spans="1:64" x14ac:dyDescent="0.2">
      <c r="A46" s="10">
        <v>67</v>
      </c>
      <c r="B46" s="10">
        <v>3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</row>
    <row r="47" spans="1:64" x14ac:dyDescent="0.2">
      <c r="A47" s="10">
        <v>81</v>
      </c>
      <c r="B47" s="10">
        <v>2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</row>
    <row r="48" spans="1:64" x14ac:dyDescent="0.2">
      <c r="A48" s="10">
        <v>92</v>
      </c>
      <c r="B48" s="10">
        <v>1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</row>
    <row r="49" spans="1:64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</row>
    <row r="50" spans="1:64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</row>
    <row r="51" spans="1:64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</row>
    <row r="52" spans="1:64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</row>
    <row r="53" spans="1:64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</row>
    <row r="54" spans="1:64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</row>
    <row r="55" spans="1:64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</row>
    <row r="56" spans="1:64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</row>
    <row r="57" spans="1:64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</row>
    <row r="58" spans="1:64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</row>
    <row r="59" spans="1:64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</row>
    <row r="60" spans="1:64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</row>
    <row r="61" spans="1:64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</row>
    <row r="62" spans="1:64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</row>
    <row r="63" spans="1:64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</row>
    <row r="64" spans="1:64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</row>
    <row r="65" spans="1:64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</row>
    <row r="66" spans="1:64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</row>
    <row r="67" spans="1:64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</row>
    <row r="68" spans="1:64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</row>
    <row r="69" spans="1:64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</row>
    <row r="70" spans="1:64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</row>
    <row r="71" spans="1:64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</row>
    <row r="72" spans="1:64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</row>
    <row r="73" spans="1:64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</row>
    <row r="74" spans="1:64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</row>
    <row r="75" spans="1:64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</row>
    <row r="76" spans="1:64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</row>
    <row r="77" spans="1:64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</row>
    <row r="78" spans="1:64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</row>
    <row r="79" spans="1:64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</row>
    <row r="80" spans="1:64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</row>
    <row r="81" spans="1:64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</row>
    <row r="82" spans="1:64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</row>
    <row r="83" spans="1:64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</row>
    <row r="84" spans="1:64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</row>
    <row r="85" spans="1:64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</row>
    <row r="86" spans="1:64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</row>
    <row r="87" spans="1:64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</row>
    <row r="88" spans="1:64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</row>
    <row r="89" spans="1:64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</row>
    <row r="90" spans="1:64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</row>
    <row r="91" spans="1:64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</row>
    <row r="92" spans="1:64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</row>
    <row r="93" spans="1:64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</row>
    <row r="94" spans="1:64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</row>
    <row r="95" spans="1:64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</row>
    <row r="96" spans="1:64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</row>
    <row r="97" spans="1:64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</row>
    <row r="98" spans="1:64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</row>
    <row r="99" spans="1:64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</row>
    <row r="100" spans="1:64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</row>
    <row r="101" spans="1:64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</row>
    <row r="102" spans="1:64" x14ac:dyDescent="0.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</row>
    <row r="103" spans="1:64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</row>
    <row r="104" spans="1:64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</row>
    <row r="105" spans="1:64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</row>
    <row r="106" spans="1:64" x14ac:dyDescent="0.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</row>
    <row r="107" spans="1:64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</row>
    <row r="108" spans="1:64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</row>
    <row r="109" spans="1:64" x14ac:dyDescent="0.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</row>
    <row r="110" spans="1:64" x14ac:dyDescent="0.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</row>
    <row r="111" spans="1:64" x14ac:dyDescent="0.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</row>
    <row r="112" spans="1:64" x14ac:dyDescent="0.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</row>
    <row r="113" spans="1:64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</row>
    <row r="114" spans="1:64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</row>
    <row r="115" spans="1:64" x14ac:dyDescent="0.2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</row>
    <row r="116" spans="1:64" x14ac:dyDescent="0.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</row>
    <row r="117" spans="1:64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</row>
    <row r="118" spans="1:64" x14ac:dyDescent="0.2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</row>
    <row r="119" spans="1:64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</row>
    <row r="120" spans="1:64" x14ac:dyDescent="0.2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</row>
    <row r="121" spans="1:64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</row>
    <row r="122" spans="1:64" x14ac:dyDescent="0.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</row>
    <row r="123" spans="1:64" x14ac:dyDescent="0.2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</row>
    <row r="124" spans="1:64" x14ac:dyDescent="0.2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</row>
    <row r="125" spans="1:64" x14ac:dyDescent="0.2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</row>
    <row r="126" spans="1:64" x14ac:dyDescent="0.2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</row>
    <row r="127" spans="1:64" x14ac:dyDescent="0.2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</row>
    <row r="128" spans="1:64" x14ac:dyDescent="0.2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</row>
    <row r="129" spans="1:64" x14ac:dyDescent="0.2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</row>
    <row r="130" spans="1:64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</row>
    <row r="131" spans="1:64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</row>
    <row r="132" spans="1:64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</row>
    <row r="133" spans="1:64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</row>
    <row r="134" spans="1:64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</row>
    <row r="135" spans="1:64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</row>
    <row r="136" spans="1:64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</row>
    <row r="137" spans="1:64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</row>
    <row r="138" spans="1:64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</row>
    <row r="139" spans="1:64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</row>
    <row r="140" spans="1:64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</row>
    <row r="141" spans="1:64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</row>
    <row r="142" spans="1:64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</row>
    <row r="143" spans="1:64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</row>
    <row r="144" spans="1:64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</row>
    <row r="145" spans="1:64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</row>
    <row r="146" spans="1:64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</row>
    <row r="147" spans="1:64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</row>
    <row r="148" spans="1:64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</row>
    <row r="149" spans="1:64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</row>
    <row r="150" spans="1:64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</row>
    <row r="151" spans="1:64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</row>
    <row r="152" spans="1:64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</row>
    <row r="153" spans="1:64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</row>
    <row r="154" spans="1:64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</row>
    <row r="155" spans="1:64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</row>
    <row r="156" spans="1:64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</row>
    <row r="157" spans="1:64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</row>
    <row r="158" spans="1:64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</row>
    <row r="159" spans="1:64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</row>
    <row r="160" spans="1:64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</row>
    <row r="161" spans="1:64" x14ac:dyDescent="0.2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</row>
    <row r="162" spans="1:64" x14ac:dyDescent="0.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</row>
    <row r="163" spans="1:64" x14ac:dyDescent="0.2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</row>
    <row r="164" spans="1:64" x14ac:dyDescent="0.2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</row>
    <row r="165" spans="1:64" x14ac:dyDescent="0.2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</row>
    <row r="166" spans="1:64" x14ac:dyDescent="0.2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</row>
    <row r="167" spans="1:64" x14ac:dyDescent="0.2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</row>
    <row r="168" spans="1:64" x14ac:dyDescent="0.2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</row>
    <row r="169" spans="1:64" x14ac:dyDescent="0.2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</row>
    <row r="170" spans="1:64" x14ac:dyDescent="0.2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</row>
    <row r="171" spans="1:64" x14ac:dyDescent="0.2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</row>
    <row r="172" spans="1:64" x14ac:dyDescent="0.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</row>
    <row r="173" spans="1:64" x14ac:dyDescent="0.2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</row>
    <row r="174" spans="1:64" x14ac:dyDescent="0.2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</row>
    <row r="175" spans="1:64" x14ac:dyDescent="0.2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</row>
    <row r="176" spans="1:64" x14ac:dyDescent="0.2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</row>
  </sheetData>
  <sheetProtection selectLockedCells="1" selectUnlockedCells="1"/>
  <mergeCells count="2">
    <mergeCell ref="J1:K1"/>
    <mergeCell ref="J14:K14"/>
  </mergeCells>
  <dataValidations count="3">
    <dataValidation type="decimal" showErrorMessage="1" errorTitle="Fehler!!!" error="Es sind nur Punkte im Bereich von 0,0 bis 100,0 mit einer Dezimalstelle erlaubt!" sqref="C3:D5 C8:C9" xr:uid="{00000000-0002-0000-0100-000000000000}">
      <formula1>0</formula1>
      <formula2>100</formula2>
    </dataValidation>
    <dataValidation type="whole" showInputMessage="1" showErrorMessage="1" errorTitle="Anrechenbar" error="Es sind nur Werte 1, 2 oder 3 zulässig!" promptTitle="Anrechenbarkeit" prompt="1 = anrechenbar_x000a_2 = nicht anrechenbar_x000a_3 = angerechnet aus Vorprüfung" sqref="K3:K6 K8:K10" xr:uid="{00000000-0002-0000-0100-000001000000}">
      <formula1>1</formula1>
      <formula2>3</formula2>
    </dataValidation>
    <dataValidation operator="equal" allowBlank="1" showErrorMessage="1" sqref="C6:D6 C12:D12" xr:uid="{00000000-0002-0000-0100-000002000000}">
      <formula1>0</formula1>
      <formula2>0</formula2>
    </dataValidation>
  </dataValidations>
  <pageMargins left="0.39374999999999999" right="0.39374999999999999" top="1.0249999999999999" bottom="1.0249999999999999" header="0.78749999999999998" footer="0.78749999999999998"/>
  <pageSetup paperSize="9" firstPageNumber="0" orientation="landscape" horizontalDpi="300" verticalDpi="300"/>
  <headerFooter alignWithMargins="0"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50</vt:lpstr>
      <vt:lpstr>Table</vt:lpstr>
      <vt:lpstr>'50'!Druckbereich</vt:lpstr>
      <vt:lpstr>ExterneDaten_1</vt:lpstr>
      <vt:lpstr>note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Christiane Heunisch</dc:creator>
  <cp:lastModifiedBy>Obertrifter, Miriam</cp:lastModifiedBy>
  <cp:lastPrinted>2023-08-03T13:42:33Z</cp:lastPrinted>
  <dcterms:created xsi:type="dcterms:W3CDTF">2023-08-03T13:37:28Z</dcterms:created>
  <dcterms:modified xsi:type="dcterms:W3CDTF">2025-07-16T11:27:30Z</dcterms:modified>
</cp:coreProperties>
</file>